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<sst xmlns="http://schemas.openxmlformats.org/spreadsheetml/2006/main" count="116" uniqueCount="114">
  <si>
    <t>C1</t>
  </si>
  <si>
    <t>C2</t>
  </si>
  <si>
    <t>C3</t>
  </si>
  <si>
    <t>C4</t>
  </si>
  <si>
    <t>C5</t>
  </si>
  <si>
    <t>City</t>
  </si>
  <si>
    <r>
      <t>Reported Budgets</t>
    </r>
    <r>
      <rPr>
        <b/>
        <vertAlign val="superscript"/>
        <sz val="10"/>
        <rFont val="Arial"/>
        <family val="2"/>
      </rPr>
      <t>4</t>
    </r>
  </si>
  <si>
    <r>
      <t>Population</t>
    </r>
    <r>
      <rPr>
        <b/>
        <vertAlign val="superscript"/>
        <sz val="10"/>
        <rFont val="Arial"/>
        <family val="2"/>
      </rPr>
      <t>1</t>
    </r>
  </si>
  <si>
    <r>
      <t>Households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C3/2.92</t>
    </r>
  </si>
  <si>
    <t>Cost per household based on the reported budget          C2/C4</t>
  </si>
  <si>
    <r>
      <t>Estimated Cost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C4*$9.64</t>
    </r>
  </si>
  <si>
    <t>% Difference between US EPA estimate and Reported Budgets          C5/9.64</t>
  </si>
  <si>
    <t>Lynwood</t>
  </si>
  <si>
    <t>La Puente</t>
  </si>
  <si>
    <t>Walnut</t>
  </si>
  <si>
    <t>Pomona</t>
  </si>
  <si>
    <t>La Habra Heights</t>
  </si>
  <si>
    <t>Bellflower</t>
  </si>
  <si>
    <t>Artesia</t>
  </si>
  <si>
    <t>El Monte</t>
  </si>
  <si>
    <t>Alhambra</t>
  </si>
  <si>
    <t>Rancho Palos Verdes</t>
  </si>
  <si>
    <t>West Covina</t>
  </si>
  <si>
    <t>Lawndale</t>
  </si>
  <si>
    <t>Whittier</t>
  </si>
  <si>
    <t>Hawthorne</t>
  </si>
  <si>
    <t>Temple City</t>
  </si>
  <si>
    <t>Maywood</t>
  </si>
  <si>
    <t>Carson</t>
  </si>
  <si>
    <t>San Dimas</t>
  </si>
  <si>
    <t>Pico Rivera</t>
  </si>
  <si>
    <t>Norwalk</t>
  </si>
  <si>
    <t>Cudahy</t>
  </si>
  <si>
    <t>Baldwin Park</t>
  </si>
  <si>
    <t>Glendora</t>
  </si>
  <si>
    <t>Compton</t>
  </si>
  <si>
    <t>Gardena</t>
  </si>
  <si>
    <t>Los Angeles</t>
  </si>
  <si>
    <t>Bell</t>
  </si>
  <si>
    <t>Covina</t>
  </si>
  <si>
    <t>La Verne</t>
  </si>
  <si>
    <t>San Fernando</t>
  </si>
  <si>
    <t>San Marino</t>
  </si>
  <si>
    <t>Azusa</t>
  </si>
  <si>
    <t>Sierra Madre</t>
  </si>
  <si>
    <t>Diamond Bar</t>
  </si>
  <si>
    <t>Lakewood</t>
  </si>
  <si>
    <t>Huntington Park</t>
  </si>
  <si>
    <t>Cerritos</t>
  </si>
  <si>
    <t>Downey</t>
  </si>
  <si>
    <t>Agoura Hills</t>
  </si>
  <si>
    <t>Monrovia</t>
  </si>
  <si>
    <t>South Gate</t>
  </si>
  <si>
    <t>Inglewood</t>
  </si>
  <si>
    <t>Montebello</t>
  </si>
  <si>
    <t>Paramount</t>
  </si>
  <si>
    <t>Hawaiian Gardens</t>
  </si>
  <si>
    <t>El Segundo</t>
  </si>
  <si>
    <t>Bell Gardens</t>
  </si>
  <si>
    <t>South El Monte</t>
  </si>
  <si>
    <t>Arcadia</t>
  </si>
  <si>
    <t>Monterey Park</t>
  </si>
  <si>
    <t>Lomita</t>
  </si>
  <si>
    <t>San Gabriel</t>
  </si>
  <si>
    <t>Santa Clarita</t>
  </si>
  <si>
    <t>Rosemead</t>
  </si>
  <si>
    <t>Westlake Village</t>
  </si>
  <si>
    <t>Rolling Hills Estates</t>
  </si>
  <si>
    <t>Redondo Beach</t>
  </si>
  <si>
    <t>Claremont</t>
  </si>
  <si>
    <t>Pasadena</t>
  </si>
  <si>
    <t>La Mirada</t>
  </si>
  <si>
    <t>Duarte</t>
  </si>
  <si>
    <t>Rolling Hills</t>
  </si>
  <si>
    <t>La Canada Flintridge</t>
  </si>
  <si>
    <t>Manhattan Beach</t>
  </si>
  <si>
    <t>Burbank</t>
  </si>
  <si>
    <t>Torrance</t>
  </si>
  <si>
    <t>Bradbury</t>
  </si>
  <si>
    <t>Santa Monica</t>
  </si>
  <si>
    <t>Hidden Hills</t>
  </si>
  <si>
    <t>Commerce</t>
  </si>
  <si>
    <t>Malibu</t>
  </si>
  <si>
    <t>Calabasas</t>
  </si>
  <si>
    <r>
      <t>Long Beach</t>
    </r>
    <r>
      <rPr>
        <vertAlign val="superscript"/>
        <sz val="10"/>
        <rFont val="Arial"/>
        <family val="2"/>
      </rPr>
      <t>5</t>
    </r>
  </si>
  <si>
    <t>Santa Fe Springs</t>
  </si>
  <si>
    <t>Beverly Hills</t>
  </si>
  <si>
    <t>South Pasadena</t>
  </si>
  <si>
    <t>West Hollywood</t>
  </si>
  <si>
    <t>Signal Hill</t>
  </si>
  <si>
    <r>
      <t>LA County</t>
    </r>
    <r>
      <rPr>
        <vertAlign val="superscript"/>
        <sz val="10"/>
        <rFont val="Arial"/>
        <family val="2"/>
      </rPr>
      <t>6</t>
    </r>
  </si>
  <si>
    <t>Glendale</t>
  </si>
  <si>
    <t>Palos Verdes Estates</t>
  </si>
  <si>
    <t>Irwindale</t>
  </si>
  <si>
    <t>Culver City</t>
  </si>
  <si>
    <t>Hermosa Beach</t>
  </si>
  <si>
    <t>Industry</t>
  </si>
  <si>
    <t>Vernon</t>
  </si>
  <si>
    <t>TOTAL*</t>
  </si>
  <si>
    <t>Standard Deviation</t>
  </si>
  <si>
    <t>*</t>
  </si>
  <si>
    <t>Median</t>
  </si>
  <si>
    <r>
      <t>Cost per household</t>
    </r>
    <r>
      <rPr>
        <b/>
        <vertAlign val="superscript"/>
        <sz val="9"/>
        <rFont val="Arial"/>
        <family val="2"/>
      </rPr>
      <t>7</t>
    </r>
  </si>
  <si>
    <r>
      <t>Cost per household</t>
    </r>
    <r>
      <rPr>
        <b/>
        <vertAlign val="superscript"/>
        <sz val="9"/>
        <rFont val="Arial"/>
        <family val="2"/>
      </rPr>
      <t>8</t>
    </r>
  </si>
  <si>
    <r>
      <t>1</t>
    </r>
    <r>
      <rPr>
        <sz val="8"/>
        <rFont val="Arial"/>
        <family val="2"/>
      </rPr>
      <t>Source: U.S. Census Bureau</t>
    </r>
  </si>
  <si>
    <t>http://www.census.gov/</t>
  </si>
  <si>
    <r>
      <t>2</t>
    </r>
    <r>
      <rPr>
        <sz val="8"/>
        <rFont val="Arial"/>
        <family val="2"/>
      </rPr>
      <t>2.92 persons per household</t>
    </r>
  </si>
  <si>
    <r>
      <t>3</t>
    </r>
    <r>
      <rPr>
        <sz val="8"/>
        <rFont val="Arial"/>
        <family val="2"/>
      </rPr>
      <t>$9.64 (2001 dollars adjusted for inflation) per household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(See US EPA Phase II Economic Analysis)</t>
    </r>
  </si>
  <si>
    <r>
      <t>4</t>
    </r>
    <r>
      <rPr>
        <sz val="8"/>
        <rFont val="Arial"/>
        <family val="2"/>
      </rPr>
      <t>2000-2001 FY</t>
    </r>
  </si>
  <si>
    <r>
      <t>5</t>
    </r>
    <r>
      <rPr>
        <sz val="8"/>
        <rFont val="Arial"/>
        <family val="2"/>
      </rPr>
      <t>Covered under a separate permit</t>
    </r>
  </si>
  <si>
    <r>
      <t>6</t>
    </r>
    <r>
      <rPr>
        <sz val="8"/>
        <rFont val="Arial"/>
        <family val="2"/>
      </rPr>
      <t>Los Angeles County unincorporated area. LA County provides cost sharing services to all cities not only the unincorporated area (e.g. storm water quality monitoring)</t>
    </r>
  </si>
  <si>
    <r>
      <t>7</t>
    </r>
    <r>
      <rPr>
        <sz val="8"/>
        <rFont val="Arial"/>
        <family val="2"/>
      </rPr>
      <t>Except City of Long Beach, Vernon and City of Industry data. Divided total budget (C2) by total number of households countywide from C4</t>
    </r>
  </si>
  <si>
    <r>
      <t>8</t>
    </r>
    <r>
      <rPr>
        <sz val="8"/>
        <rFont val="Arial"/>
        <family val="2"/>
      </rPr>
      <t>Except City of Long Beach, Vernon and City of Industry data. Calculated arithmetic mean of the individual mean costs from column C5</t>
    </r>
  </si>
  <si>
    <t>*Except City of Long Beach, Vernon and City of Industry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</si>
</sst>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Times New Roma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19" applyAlignment="1">
      <alignment/>
    </xf>
    <xf numFmtId="2" fontId="0" fillId="0" borderId="0" xfId="2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87">
      <selection activeCell="B2" sqref="B2"/>
    </sheetView>
  </sheetViews>
  <sheetFormatPr defaultColWidth="9.33203125" defaultRowHeight="12.75"/>
  <cols>
    <col min="1" max="2" width="19.5" style="0" customWidth="1"/>
    <col min="3" max="3" width="11.83203125" style="0" customWidth="1"/>
    <col min="4" max="4" width="12.16015625" style="0" customWidth="1"/>
    <col min="5" max="5" width="12.83203125" style="0" customWidth="1"/>
    <col min="6" max="6" width="12.16015625" style="0" customWidth="1"/>
    <col min="7" max="7" width="15.160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44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ht="12.75">
      <c r="A3" t="s">
        <v>12</v>
      </c>
      <c r="B3" s="2">
        <v>21000</v>
      </c>
      <c r="C3" s="3">
        <v>69845</v>
      </c>
      <c r="D3" s="3">
        <f>C3/2.92</f>
        <v>23919.520547945205</v>
      </c>
      <c r="E3" s="4">
        <f aca="true" t="shared" si="0" ref="E3:E66">B3/D3</f>
        <v>0.8779440188989907</v>
      </c>
      <c r="F3" s="2">
        <f aca="true" t="shared" si="1" ref="F3:F66">D3*9.64</f>
        <v>230584.1780821918</v>
      </c>
      <c r="G3" s="5">
        <f aca="true" t="shared" si="2" ref="G3:G66">E3/9.64</f>
        <v>0.09107303100611935</v>
      </c>
    </row>
    <row r="4" spans="1:7" ht="12.75">
      <c r="A4" t="s">
        <v>13</v>
      </c>
      <c r="B4" s="2">
        <v>13150</v>
      </c>
      <c r="C4" s="3">
        <v>41063</v>
      </c>
      <c r="D4" s="3">
        <f aca="true" t="shared" si="3" ref="D4:D67">C4/2.92</f>
        <v>14062.671232876713</v>
      </c>
      <c r="E4" s="4">
        <f t="shared" si="0"/>
        <v>0.935099724813092</v>
      </c>
      <c r="F4" s="2">
        <f t="shared" si="1"/>
        <v>135564.15068493152</v>
      </c>
      <c r="G4" s="5">
        <f t="shared" si="2"/>
        <v>0.09700204614243692</v>
      </c>
    </row>
    <row r="5" spans="1:7" ht="12.75">
      <c r="A5" t="s">
        <v>14</v>
      </c>
      <c r="B5" s="2">
        <v>20000</v>
      </c>
      <c r="C5" s="3">
        <v>30004</v>
      </c>
      <c r="D5" s="3">
        <f t="shared" si="3"/>
        <v>10275.342465753425</v>
      </c>
      <c r="E5" s="4">
        <f t="shared" si="0"/>
        <v>1.9464071457139047</v>
      </c>
      <c r="F5" s="2">
        <f t="shared" si="1"/>
        <v>99054.30136986302</v>
      </c>
      <c r="G5" s="5">
        <f t="shared" si="2"/>
        <v>0.20190945494957516</v>
      </c>
    </row>
    <row r="6" spans="1:7" ht="12.75">
      <c r="A6" t="s">
        <v>15</v>
      </c>
      <c r="B6" s="2">
        <v>155818</v>
      </c>
      <c r="C6" s="3">
        <v>149473</v>
      </c>
      <c r="D6" s="3">
        <f t="shared" si="3"/>
        <v>51189.38356164384</v>
      </c>
      <c r="E6" s="4">
        <f t="shared" si="0"/>
        <v>3.043951482876506</v>
      </c>
      <c r="F6" s="2">
        <f t="shared" si="1"/>
        <v>493465.6575342466</v>
      </c>
      <c r="G6" s="5">
        <f t="shared" si="2"/>
        <v>0.31576260195814376</v>
      </c>
    </row>
    <row r="7" spans="1:7" ht="12.75">
      <c r="A7" t="s">
        <v>16</v>
      </c>
      <c r="B7" s="2">
        <v>6000</v>
      </c>
      <c r="C7" s="3">
        <v>5712</v>
      </c>
      <c r="D7" s="3">
        <f t="shared" si="3"/>
        <v>1956.164383561644</v>
      </c>
      <c r="E7" s="4">
        <f t="shared" si="0"/>
        <v>3.0672268907563023</v>
      </c>
      <c r="F7" s="2">
        <f t="shared" si="1"/>
        <v>18857.424657534248</v>
      </c>
      <c r="G7" s="5">
        <f t="shared" si="2"/>
        <v>0.3181770633564629</v>
      </c>
    </row>
    <row r="8" spans="1:7" ht="12.75">
      <c r="A8" t="s">
        <v>17</v>
      </c>
      <c r="B8" s="2">
        <v>90500</v>
      </c>
      <c r="C8" s="3">
        <v>72878</v>
      </c>
      <c r="D8" s="3">
        <f t="shared" si="3"/>
        <v>24958.219178082192</v>
      </c>
      <c r="E8" s="4">
        <f t="shared" si="0"/>
        <v>3.626059990669338</v>
      </c>
      <c r="F8" s="2">
        <f t="shared" si="1"/>
        <v>240597.23287671234</v>
      </c>
      <c r="G8" s="5">
        <f t="shared" si="2"/>
        <v>0.3761473019366533</v>
      </c>
    </row>
    <row r="9" spans="1:7" ht="12.75">
      <c r="A9" t="s">
        <v>18</v>
      </c>
      <c r="B9" s="2">
        <v>28050</v>
      </c>
      <c r="C9" s="3">
        <v>16380</v>
      </c>
      <c r="D9" s="3">
        <f t="shared" si="3"/>
        <v>5609.589041095891</v>
      </c>
      <c r="E9" s="4">
        <f t="shared" si="0"/>
        <v>5.0003663003662995</v>
      </c>
      <c r="F9" s="2">
        <f t="shared" si="1"/>
        <v>54076.43835616439</v>
      </c>
      <c r="G9" s="5">
        <f t="shared" si="2"/>
        <v>0.5187101971334335</v>
      </c>
    </row>
    <row r="10" spans="1:7" ht="12.75">
      <c r="A10" t="s">
        <v>19</v>
      </c>
      <c r="B10" s="2">
        <v>271500</v>
      </c>
      <c r="C10" s="3">
        <v>115965</v>
      </c>
      <c r="D10" s="3">
        <f t="shared" si="3"/>
        <v>39714.04109589041</v>
      </c>
      <c r="E10" s="4">
        <f t="shared" si="0"/>
        <v>6.836373043590739</v>
      </c>
      <c r="F10" s="2">
        <f t="shared" si="1"/>
        <v>382843.3561643836</v>
      </c>
      <c r="G10" s="5">
        <f t="shared" si="2"/>
        <v>0.7091673281733132</v>
      </c>
    </row>
    <row r="11" spans="1:7" ht="12.75">
      <c r="A11" t="s">
        <v>20</v>
      </c>
      <c r="B11" s="2">
        <v>265000</v>
      </c>
      <c r="C11" s="3">
        <v>85804</v>
      </c>
      <c r="D11" s="3">
        <f t="shared" si="3"/>
        <v>29384.931506849316</v>
      </c>
      <c r="E11" s="4">
        <f t="shared" si="0"/>
        <v>9.018227588457414</v>
      </c>
      <c r="F11" s="2">
        <f t="shared" si="1"/>
        <v>283270.7397260274</v>
      </c>
      <c r="G11" s="5">
        <f t="shared" si="2"/>
        <v>0.935500787184379</v>
      </c>
    </row>
    <row r="12" spans="1:7" ht="12.75">
      <c r="A12" t="s">
        <v>21</v>
      </c>
      <c r="B12" s="2">
        <v>137507</v>
      </c>
      <c r="C12" s="3">
        <v>41145</v>
      </c>
      <c r="D12" s="3">
        <f t="shared" si="3"/>
        <v>14090.753424657534</v>
      </c>
      <c r="E12" s="4">
        <f t="shared" si="0"/>
        <v>9.758669097095638</v>
      </c>
      <c r="F12" s="2">
        <f t="shared" si="1"/>
        <v>135834.86301369863</v>
      </c>
      <c r="G12" s="5">
        <f t="shared" si="2"/>
        <v>1.0123100723128253</v>
      </c>
    </row>
    <row r="13" spans="1:7" ht="12.75">
      <c r="A13" t="s">
        <v>22</v>
      </c>
      <c r="B13" s="2">
        <v>353250</v>
      </c>
      <c r="C13" s="3">
        <v>105080</v>
      </c>
      <c r="D13" s="3">
        <f t="shared" si="3"/>
        <v>35986.30136986302</v>
      </c>
      <c r="E13" s="4">
        <f t="shared" si="0"/>
        <v>9.81623524933384</v>
      </c>
      <c r="F13" s="2">
        <f t="shared" si="1"/>
        <v>346907.9452054795</v>
      </c>
      <c r="G13" s="5">
        <f t="shared" si="2"/>
        <v>1.0182816648686555</v>
      </c>
    </row>
    <row r="14" spans="1:7" ht="12.75">
      <c r="A14" t="s">
        <v>23</v>
      </c>
      <c r="B14" s="2">
        <v>114300</v>
      </c>
      <c r="C14" s="3">
        <v>31711</v>
      </c>
      <c r="D14" s="3">
        <f t="shared" si="3"/>
        <v>10859.931506849316</v>
      </c>
      <c r="E14" s="4">
        <f t="shared" si="0"/>
        <v>10.52492825833307</v>
      </c>
      <c r="F14" s="2">
        <f t="shared" si="1"/>
        <v>104689.73972602742</v>
      </c>
      <c r="G14" s="5">
        <f t="shared" si="2"/>
        <v>1.09179753717148</v>
      </c>
    </row>
    <row r="15" spans="1:7" ht="12.75">
      <c r="A15" t="s">
        <v>24</v>
      </c>
      <c r="B15" s="2">
        <v>324000</v>
      </c>
      <c r="C15">
        <v>86200</v>
      </c>
      <c r="D15" s="3">
        <f t="shared" si="3"/>
        <v>29520.54794520548</v>
      </c>
      <c r="E15" s="4">
        <f t="shared" si="0"/>
        <v>10.9754060324826</v>
      </c>
      <c r="F15" s="2">
        <f t="shared" si="1"/>
        <v>284578.08219178085</v>
      </c>
      <c r="G15" s="5">
        <f t="shared" si="2"/>
        <v>1.13852759673056</v>
      </c>
    </row>
    <row r="16" spans="1:7" ht="12.75">
      <c r="A16" t="s">
        <v>25</v>
      </c>
      <c r="B16" s="2">
        <v>341075</v>
      </c>
      <c r="C16" s="3">
        <v>84112</v>
      </c>
      <c r="D16" s="3">
        <f t="shared" si="3"/>
        <v>28805.479452054795</v>
      </c>
      <c r="E16" s="4">
        <f t="shared" si="0"/>
        <v>11.840629161118509</v>
      </c>
      <c r="F16" s="2">
        <f t="shared" si="1"/>
        <v>277684.82191780827</v>
      </c>
      <c r="G16" s="5">
        <f t="shared" si="2"/>
        <v>1.2282810333110485</v>
      </c>
    </row>
    <row r="17" spans="1:7" ht="12.75">
      <c r="A17" t="s">
        <v>26</v>
      </c>
      <c r="B17" s="2">
        <v>142150</v>
      </c>
      <c r="C17" s="3">
        <v>33377</v>
      </c>
      <c r="D17" s="3">
        <f t="shared" si="3"/>
        <v>11430.479452054795</v>
      </c>
      <c r="E17" s="4">
        <f t="shared" si="0"/>
        <v>12.436048776103304</v>
      </c>
      <c r="F17" s="2">
        <f t="shared" si="1"/>
        <v>110189.82191780822</v>
      </c>
      <c r="G17" s="5">
        <f t="shared" si="2"/>
        <v>1.290046553537687</v>
      </c>
    </row>
    <row r="18" spans="1:7" ht="12.75">
      <c r="A18" t="s">
        <v>27</v>
      </c>
      <c r="B18" s="2">
        <v>122650</v>
      </c>
      <c r="C18" s="3">
        <v>28083</v>
      </c>
      <c r="D18" s="3">
        <f t="shared" si="3"/>
        <v>9617.465753424658</v>
      </c>
      <c r="E18" s="4">
        <f t="shared" si="0"/>
        <v>12.752839796318057</v>
      </c>
      <c r="F18" s="2">
        <f t="shared" si="1"/>
        <v>92712.36986301371</v>
      </c>
      <c r="G18" s="5">
        <f t="shared" si="2"/>
        <v>1.3229086925641136</v>
      </c>
    </row>
    <row r="19" spans="1:7" ht="12.75">
      <c r="A19" t="s">
        <v>28</v>
      </c>
      <c r="B19" s="2">
        <v>392888</v>
      </c>
      <c r="C19" s="3">
        <v>89730</v>
      </c>
      <c r="D19" s="3">
        <f t="shared" si="3"/>
        <v>30729.45205479452</v>
      </c>
      <c r="E19" s="4">
        <f t="shared" si="0"/>
        <v>12.78538905605706</v>
      </c>
      <c r="F19" s="2">
        <f t="shared" si="1"/>
        <v>296231.9178082192</v>
      </c>
      <c r="G19" s="5">
        <f t="shared" si="2"/>
        <v>1.3262851717901514</v>
      </c>
    </row>
    <row r="20" spans="1:7" ht="12.75">
      <c r="A20" t="s">
        <v>29</v>
      </c>
      <c r="B20" s="2">
        <v>161566</v>
      </c>
      <c r="C20" s="3">
        <v>34980</v>
      </c>
      <c r="D20" s="3">
        <f t="shared" si="3"/>
        <v>11979.452054794521</v>
      </c>
      <c r="E20" s="4">
        <f t="shared" si="0"/>
        <v>13.48692738707833</v>
      </c>
      <c r="F20" s="2">
        <f t="shared" si="1"/>
        <v>115481.9178082192</v>
      </c>
      <c r="G20" s="5">
        <f t="shared" si="2"/>
        <v>1.3990588575807394</v>
      </c>
    </row>
    <row r="21" spans="1:7" ht="12.75">
      <c r="A21" t="s">
        <v>30</v>
      </c>
      <c r="B21" s="2">
        <v>301270</v>
      </c>
      <c r="C21" s="3">
        <v>63428</v>
      </c>
      <c r="D21" s="3">
        <f t="shared" si="3"/>
        <v>21721.91780821918</v>
      </c>
      <c r="E21" s="4">
        <f t="shared" si="0"/>
        <v>13.869401526139875</v>
      </c>
      <c r="F21" s="2">
        <f t="shared" si="1"/>
        <v>209399.2876712329</v>
      </c>
      <c r="G21" s="5">
        <f t="shared" si="2"/>
        <v>1.4387345981472899</v>
      </c>
    </row>
    <row r="22" spans="1:7" ht="12.75">
      <c r="A22" t="s">
        <v>31</v>
      </c>
      <c r="B22" s="2">
        <v>504766</v>
      </c>
      <c r="C22" s="3">
        <v>103298</v>
      </c>
      <c r="D22" s="3">
        <f t="shared" si="3"/>
        <v>35376.02739726027</v>
      </c>
      <c r="E22" s="4">
        <f t="shared" si="0"/>
        <v>14.268589130476872</v>
      </c>
      <c r="F22" s="2">
        <f t="shared" si="1"/>
        <v>341024.90410958906</v>
      </c>
      <c r="G22" s="5">
        <f t="shared" si="2"/>
        <v>1.4801441006718747</v>
      </c>
    </row>
    <row r="23" spans="1:7" ht="12.75">
      <c r="A23" t="s">
        <v>32</v>
      </c>
      <c r="B23" s="2">
        <v>118500</v>
      </c>
      <c r="C23" s="3">
        <v>24208</v>
      </c>
      <c r="D23" s="3">
        <f t="shared" si="3"/>
        <v>8290.410958904109</v>
      </c>
      <c r="E23" s="4">
        <f t="shared" si="0"/>
        <v>14.293621943159287</v>
      </c>
      <c r="F23" s="2">
        <f t="shared" si="1"/>
        <v>79919.56164383562</v>
      </c>
      <c r="G23" s="5">
        <f t="shared" si="2"/>
        <v>1.482740865472955</v>
      </c>
    </row>
    <row r="24" spans="1:7" ht="12.75">
      <c r="A24" t="s">
        <v>33</v>
      </c>
      <c r="B24" s="2">
        <v>375378</v>
      </c>
      <c r="C24" s="3">
        <v>75837</v>
      </c>
      <c r="D24" s="3">
        <f t="shared" si="3"/>
        <v>25971.575342465752</v>
      </c>
      <c r="E24" s="4">
        <f t="shared" si="0"/>
        <v>14.453416669963211</v>
      </c>
      <c r="F24" s="2">
        <f t="shared" si="1"/>
        <v>250365.98630136988</v>
      </c>
      <c r="G24" s="5">
        <f t="shared" si="2"/>
        <v>1.499317081946391</v>
      </c>
    </row>
    <row r="25" spans="1:7" ht="12.75">
      <c r="A25" t="s">
        <v>34</v>
      </c>
      <c r="B25" s="2">
        <v>245000</v>
      </c>
      <c r="C25" s="3">
        <v>49415</v>
      </c>
      <c r="D25" s="3">
        <f t="shared" si="3"/>
        <v>16922.945205479453</v>
      </c>
      <c r="E25" s="4">
        <f t="shared" si="0"/>
        <v>14.477385409288678</v>
      </c>
      <c r="F25" s="2">
        <f t="shared" si="1"/>
        <v>163137.19178082194</v>
      </c>
      <c r="G25" s="5">
        <f t="shared" si="2"/>
        <v>1.5018034656938462</v>
      </c>
    </row>
    <row r="26" spans="1:7" ht="12.75">
      <c r="A26" t="s">
        <v>35</v>
      </c>
      <c r="B26" s="2">
        <v>487520</v>
      </c>
      <c r="C26" s="3">
        <v>93493</v>
      </c>
      <c r="D26" s="3">
        <f t="shared" si="3"/>
        <v>32018.15068493151</v>
      </c>
      <c r="E26" s="4">
        <f t="shared" si="0"/>
        <v>15.226363471062005</v>
      </c>
      <c r="F26" s="2">
        <f t="shared" si="1"/>
        <v>308654.97260273976</v>
      </c>
      <c r="G26" s="5">
        <f t="shared" si="2"/>
        <v>1.5794982853798758</v>
      </c>
    </row>
    <row r="27" spans="1:7" ht="12.75">
      <c r="A27" t="s">
        <v>36</v>
      </c>
      <c r="B27" s="2">
        <v>314300</v>
      </c>
      <c r="C27" s="3">
        <v>57746</v>
      </c>
      <c r="D27" s="3">
        <f t="shared" si="3"/>
        <v>19776.027397260274</v>
      </c>
      <c r="E27" s="4">
        <f t="shared" si="0"/>
        <v>15.892979600318638</v>
      </c>
      <c r="F27" s="2">
        <f t="shared" si="1"/>
        <v>190640.90410958906</v>
      </c>
      <c r="G27" s="5">
        <f t="shared" si="2"/>
        <v>1.6486493361326386</v>
      </c>
    </row>
    <row r="28" spans="1:7" ht="12.75">
      <c r="A28" t="s">
        <v>37</v>
      </c>
      <c r="B28" s="2">
        <v>21626928</v>
      </c>
      <c r="C28" s="3">
        <v>3694820</v>
      </c>
      <c r="D28" s="3">
        <f t="shared" si="3"/>
        <v>1265349.3150684931</v>
      </c>
      <c r="E28" s="4">
        <f t="shared" si="0"/>
        <v>17.0916661055207</v>
      </c>
      <c r="F28" s="2">
        <f t="shared" si="1"/>
        <v>12197967.397260275</v>
      </c>
      <c r="G28" s="5">
        <f t="shared" si="2"/>
        <v>1.7729944092863796</v>
      </c>
    </row>
    <row r="29" spans="1:7" ht="12.75">
      <c r="A29" t="s">
        <v>38</v>
      </c>
      <c r="B29" s="2">
        <v>218950</v>
      </c>
      <c r="C29" s="3">
        <v>36664</v>
      </c>
      <c r="D29" s="3">
        <f t="shared" si="3"/>
        <v>12556.164383561643</v>
      </c>
      <c r="E29" s="4">
        <f t="shared" si="0"/>
        <v>17.437650010909884</v>
      </c>
      <c r="F29" s="2">
        <f t="shared" si="1"/>
        <v>121041.42465753425</v>
      </c>
      <c r="G29" s="5">
        <f t="shared" si="2"/>
        <v>1.8088848559035149</v>
      </c>
    </row>
    <row r="30" spans="1:7" ht="12.75">
      <c r="A30" t="s">
        <v>39</v>
      </c>
      <c r="B30" s="2">
        <v>303990</v>
      </c>
      <c r="C30" s="3">
        <v>46837</v>
      </c>
      <c r="D30" s="3">
        <f t="shared" si="3"/>
        <v>16040.068493150686</v>
      </c>
      <c r="E30" s="4">
        <f t="shared" si="0"/>
        <v>18.951914085018252</v>
      </c>
      <c r="F30" s="2">
        <f t="shared" si="1"/>
        <v>154626.2602739726</v>
      </c>
      <c r="G30" s="5">
        <f t="shared" si="2"/>
        <v>1.9659661913919348</v>
      </c>
    </row>
    <row r="31" spans="1:7" ht="12.75">
      <c r="A31" t="s">
        <v>40</v>
      </c>
      <c r="B31" s="2">
        <v>221400</v>
      </c>
      <c r="C31" s="3">
        <v>31638</v>
      </c>
      <c r="D31" s="3">
        <f t="shared" si="3"/>
        <v>10834.931506849316</v>
      </c>
      <c r="E31" s="4">
        <f t="shared" si="0"/>
        <v>20.43390859093495</v>
      </c>
      <c r="F31" s="2">
        <f t="shared" si="1"/>
        <v>104448.73972602742</v>
      </c>
      <c r="G31" s="5">
        <f t="shared" si="2"/>
        <v>2.119700061300306</v>
      </c>
    </row>
    <row r="32" spans="1:7" ht="12.75">
      <c r="A32" t="s">
        <v>41</v>
      </c>
      <c r="B32" s="2">
        <v>166810</v>
      </c>
      <c r="C32" s="3">
        <v>23564</v>
      </c>
      <c r="D32" s="3">
        <f t="shared" si="3"/>
        <v>8069.86301369863</v>
      </c>
      <c r="E32" s="4">
        <f t="shared" si="0"/>
        <v>20.670735019521302</v>
      </c>
      <c r="F32" s="2">
        <f t="shared" si="1"/>
        <v>77793.4794520548</v>
      </c>
      <c r="G32" s="5">
        <f t="shared" si="2"/>
        <v>2.144267118207604</v>
      </c>
    </row>
    <row r="33" spans="1:7" ht="12.75">
      <c r="A33" t="s">
        <v>42</v>
      </c>
      <c r="B33" s="2">
        <v>93550</v>
      </c>
      <c r="C33" s="3">
        <v>12945</v>
      </c>
      <c r="D33" s="3">
        <f t="shared" si="3"/>
        <v>4433.219178082192</v>
      </c>
      <c r="E33" s="4">
        <f t="shared" si="0"/>
        <v>21.102047122441096</v>
      </c>
      <c r="F33" s="2">
        <f t="shared" si="1"/>
        <v>42736.23287671233</v>
      </c>
      <c r="G33" s="5">
        <f t="shared" si="2"/>
        <v>2.189009037597624</v>
      </c>
    </row>
    <row r="34" spans="1:7" ht="12.75">
      <c r="A34" t="s">
        <v>43</v>
      </c>
      <c r="B34" s="2">
        <v>324000</v>
      </c>
      <c r="C34" s="3">
        <v>44712</v>
      </c>
      <c r="D34" s="3">
        <f t="shared" si="3"/>
        <v>15312.328767123288</v>
      </c>
      <c r="E34" s="4">
        <f t="shared" si="0"/>
        <v>21.15942028985507</v>
      </c>
      <c r="F34" s="2">
        <f t="shared" si="1"/>
        <v>147610.8493150685</v>
      </c>
      <c r="G34" s="5">
        <f t="shared" si="2"/>
        <v>2.194960610980816</v>
      </c>
    </row>
    <row r="35" spans="1:7" ht="12.75">
      <c r="A35" t="s">
        <v>44</v>
      </c>
      <c r="B35" s="2">
        <v>78706</v>
      </c>
      <c r="C35" s="3">
        <v>10578</v>
      </c>
      <c r="D35" s="3">
        <f t="shared" si="3"/>
        <v>3622.6027397260273</v>
      </c>
      <c r="E35" s="4">
        <f t="shared" si="0"/>
        <v>21.726367933446777</v>
      </c>
      <c r="F35" s="2">
        <f t="shared" si="1"/>
        <v>34921.890410958906</v>
      </c>
      <c r="G35" s="5">
        <f t="shared" si="2"/>
        <v>2.2537726072040223</v>
      </c>
    </row>
    <row r="36" spans="1:7" ht="12.75">
      <c r="A36" t="s">
        <v>45</v>
      </c>
      <c r="B36" s="2">
        <v>440340</v>
      </c>
      <c r="C36" s="3">
        <v>56287</v>
      </c>
      <c r="D36" s="3">
        <f t="shared" si="3"/>
        <v>19276.3698630137</v>
      </c>
      <c r="E36" s="4">
        <f t="shared" si="0"/>
        <v>22.843512711638564</v>
      </c>
      <c r="F36" s="2">
        <f t="shared" si="1"/>
        <v>185824.2054794521</v>
      </c>
      <c r="G36" s="5">
        <f t="shared" si="2"/>
        <v>2.3696589949832534</v>
      </c>
    </row>
    <row r="37" spans="1:7" ht="12.75">
      <c r="A37" t="s">
        <v>46</v>
      </c>
      <c r="B37" s="2">
        <v>624000</v>
      </c>
      <c r="C37" s="3">
        <v>79345</v>
      </c>
      <c r="D37" s="3">
        <f t="shared" si="3"/>
        <v>27172.945205479453</v>
      </c>
      <c r="E37" s="4">
        <f t="shared" si="0"/>
        <v>22.96401789652782</v>
      </c>
      <c r="F37" s="2">
        <f t="shared" si="1"/>
        <v>261947.19178082194</v>
      </c>
      <c r="G37" s="5">
        <f t="shared" si="2"/>
        <v>2.382159532834836</v>
      </c>
    </row>
    <row r="38" spans="1:7" ht="12.75">
      <c r="A38" t="s">
        <v>47</v>
      </c>
      <c r="B38" s="2">
        <v>489500</v>
      </c>
      <c r="C38" s="3">
        <v>61348</v>
      </c>
      <c r="D38" s="3">
        <f t="shared" si="3"/>
        <v>21009.58904109589</v>
      </c>
      <c r="E38" s="4">
        <f t="shared" si="0"/>
        <v>23.29888504922736</v>
      </c>
      <c r="F38" s="2">
        <f t="shared" si="1"/>
        <v>202532.43835616438</v>
      </c>
      <c r="G38" s="5">
        <f t="shared" si="2"/>
        <v>2.4168967893389373</v>
      </c>
    </row>
    <row r="39" spans="1:7" ht="12.75">
      <c r="A39" t="s">
        <v>48</v>
      </c>
      <c r="B39" s="2">
        <v>414500</v>
      </c>
      <c r="C39" s="3">
        <v>51488</v>
      </c>
      <c r="D39" s="3">
        <f t="shared" si="3"/>
        <v>17632.87671232877</v>
      </c>
      <c r="E39" s="4">
        <f t="shared" si="0"/>
        <v>23.507224984462397</v>
      </c>
      <c r="F39" s="2">
        <f t="shared" si="1"/>
        <v>169980.93150684933</v>
      </c>
      <c r="G39" s="5">
        <f t="shared" si="2"/>
        <v>2.438508815815601</v>
      </c>
    </row>
    <row r="40" spans="1:7" ht="12.75">
      <c r="A40" t="s">
        <v>49</v>
      </c>
      <c r="B40" s="2">
        <v>877703</v>
      </c>
      <c r="C40" s="3">
        <v>107323</v>
      </c>
      <c r="D40" s="3">
        <f t="shared" si="3"/>
        <v>36754.45205479452</v>
      </c>
      <c r="E40" s="4">
        <f t="shared" si="0"/>
        <v>23.880181880864306</v>
      </c>
      <c r="F40" s="2">
        <f t="shared" si="1"/>
        <v>354312.9178082192</v>
      </c>
      <c r="G40" s="5">
        <f t="shared" si="2"/>
        <v>2.4771972905460897</v>
      </c>
    </row>
    <row r="41" spans="1:7" ht="12.75">
      <c r="A41" t="s">
        <v>50</v>
      </c>
      <c r="B41" s="2">
        <v>178500</v>
      </c>
      <c r="C41" s="3">
        <v>20537</v>
      </c>
      <c r="D41" s="3">
        <f t="shared" si="3"/>
        <v>7033.219178082192</v>
      </c>
      <c r="E41" s="4">
        <f t="shared" si="0"/>
        <v>25.37955884501144</v>
      </c>
      <c r="F41" s="2">
        <f t="shared" si="1"/>
        <v>67800.23287671234</v>
      </c>
      <c r="G41" s="5">
        <f t="shared" si="2"/>
        <v>2.6327343200219335</v>
      </c>
    </row>
    <row r="42" spans="1:7" ht="12.75">
      <c r="A42" t="s">
        <v>51</v>
      </c>
      <c r="B42" s="2">
        <v>325641</v>
      </c>
      <c r="C42" s="3">
        <v>36929</v>
      </c>
      <c r="D42" s="3">
        <f t="shared" si="3"/>
        <v>12646.91780821918</v>
      </c>
      <c r="E42" s="4">
        <f t="shared" si="0"/>
        <v>25.74864523815971</v>
      </c>
      <c r="F42" s="2">
        <f t="shared" si="1"/>
        <v>121916.2876712329</v>
      </c>
      <c r="G42" s="5">
        <f t="shared" si="2"/>
        <v>2.67102129026553</v>
      </c>
    </row>
    <row r="43" spans="1:7" ht="12.75">
      <c r="A43" t="s">
        <v>52</v>
      </c>
      <c r="B43" s="2">
        <v>850163</v>
      </c>
      <c r="C43" s="3">
        <v>96375</v>
      </c>
      <c r="D43" s="3">
        <f t="shared" si="3"/>
        <v>33005.13698630137</v>
      </c>
      <c r="E43" s="4">
        <f t="shared" si="0"/>
        <v>25.758505421530483</v>
      </c>
      <c r="F43" s="2">
        <f t="shared" si="1"/>
        <v>318169.5205479452</v>
      </c>
      <c r="G43" s="5">
        <f t="shared" si="2"/>
        <v>2.672044130864158</v>
      </c>
    </row>
    <row r="44" spans="1:7" ht="12.75">
      <c r="A44" t="s">
        <v>53</v>
      </c>
      <c r="B44" s="2">
        <v>1023000</v>
      </c>
      <c r="C44" s="3">
        <v>112580</v>
      </c>
      <c r="D44" s="3">
        <f t="shared" si="3"/>
        <v>38554.79452054795</v>
      </c>
      <c r="E44" s="4">
        <f t="shared" si="0"/>
        <v>26.533664949369335</v>
      </c>
      <c r="F44" s="2">
        <f t="shared" si="1"/>
        <v>371668.21917808225</v>
      </c>
      <c r="G44" s="5">
        <f t="shared" si="2"/>
        <v>2.7524548702665284</v>
      </c>
    </row>
    <row r="45" spans="1:7" ht="12.75">
      <c r="A45" t="s">
        <v>54</v>
      </c>
      <c r="B45" s="2">
        <v>612000</v>
      </c>
      <c r="C45" s="3">
        <v>62150</v>
      </c>
      <c r="D45" s="3">
        <f t="shared" si="3"/>
        <v>21284.246575342466</v>
      </c>
      <c r="E45" s="4">
        <f t="shared" si="0"/>
        <v>28.75366049879324</v>
      </c>
      <c r="F45" s="2">
        <f t="shared" si="1"/>
        <v>205180.1369863014</v>
      </c>
      <c r="G45" s="5">
        <f t="shared" si="2"/>
        <v>2.9827448650200457</v>
      </c>
    </row>
    <row r="46" spans="1:7" ht="12.75">
      <c r="A46" t="s">
        <v>55</v>
      </c>
      <c r="B46" s="2">
        <v>572900</v>
      </c>
      <c r="C46" s="3">
        <v>55266</v>
      </c>
      <c r="D46" s="3">
        <f t="shared" si="3"/>
        <v>18926.712328767124</v>
      </c>
      <c r="E46" s="4">
        <f t="shared" si="0"/>
        <v>30.269388050519307</v>
      </c>
      <c r="F46" s="2">
        <f t="shared" si="1"/>
        <v>182453.50684931508</v>
      </c>
      <c r="G46" s="5">
        <f t="shared" si="2"/>
        <v>3.139978013539347</v>
      </c>
    </row>
    <row r="47" spans="1:7" ht="12.75">
      <c r="A47" t="s">
        <v>56</v>
      </c>
      <c r="B47" s="2">
        <v>157500</v>
      </c>
      <c r="C47" s="3">
        <v>14779</v>
      </c>
      <c r="D47" s="3">
        <f t="shared" si="3"/>
        <v>5061.301369863014</v>
      </c>
      <c r="E47" s="4">
        <f t="shared" si="0"/>
        <v>31.11847892279586</v>
      </c>
      <c r="F47" s="2">
        <f t="shared" si="1"/>
        <v>48790.94520547946</v>
      </c>
      <c r="G47" s="5">
        <f t="shared" si="2"/>
        <v>3.228057979543139</v>
      </c>
    </row>
    <row r="48" spans="1:7" ht="12.75">
      <c r="A48" t="s">
        <v>57</v>
      </c>
      <c r="B48" s="2">
        <v>171000</v>
      </c>
      <c r="C48" s="3">
        <v>16033</v>
      </c>
      <c r="D48" s="3">
        <f t="shared" si="3"/>
        <v>5490.753424657534</v>
      </c>
      <c r="E48" s="4">
        <f t="shared" si="0"/>
        <v>31.143267011788186</v>
      </c>
      <c r="F48" s="2">
        <f t="shared" si="1"/>
        <v>52930.86301369863</v>
      </c>
      <c r="G48" s="5">
        <f t="shared" si="2"/>
        <v>3.2306293580693137</v>
      </c>
    </row>
    <row r="49" spans="1:7" ht="12.75">
      <c r="A49" t="s">
        <v>58</v>
      </c>
      <c r="B49" s="2">
        <v>473000</v>
      </c>
      <c r="C49" s="3">
        <v>44054</v>
      </c>
      <c r="D49" s="3">
        <f t="shared" si="3"/>
        <v>15086.986301369863</v>
      </c>
      <c r="E49" s="4">
        <f t="shared" si="0"/>
        <v>31.351523130703228</v>
      </c>
      <c r="F49" s="2">
        <f t="shared" si="1"/>
        <v>145438.5479452055</v>
      </c>
      <c r="G49" s="5">
        <f t="shared" si="2"/>
        <v>3.2522326899069736</v>
      </c>
    </row>
    <row r="50" spans="1:7" ht="12.75">
      <c r="A50" t="s">
        <v>59</v>
      </c>
      <c r="B50" s="2">
        <v>232393</v>
      </c>
      <c r="C50" s="3">
        <v>21144</v>
      </c>
      <c r="D50" s="3">
        <f t="shared" si="3"/>
        <v>7241.095890410959</v>
      </c>
      <c r="E50" s="4">
        <f t="shared" si="0"/>
        <v>32.09362277714718</v>
      </c>
      <c r="F50" s="2">
        <f t="shared" si="1"/>
        <v>69804.16438356166</v>
      </c>
      <c r="G50" s="5">
        <f t="shared" si="2"/>
        <v>3.3292139810318653</v>
      </c>
    </row>
    <row r="51" spans="1:7" ht="12.75">
      <c r="A51" t="s">
        <v>60</v>
      </c>
      <c r="B51" s="2">
        <v>677998</v>
      </c>
      <c r="C51" s="3">
        <v>53054</v>
      </c>
      <c r="D51" s="3">
        <f t="shared" si="3"/>
        <v>18169.178082191782</v>
      </c>
      <c r="E51" s="4">
        <f t="shared" si="0"/>
        <v>37.315832170995584</v>
      </c>
      <c r="F51" s="2">
        <f t="shared" si="1"/>
        <v>175150.87671232878</v>
      </c>
      <c r="G51" s="5">
        <f t="shared" si="2"/>
        <v>3.870936947198712</v>
      </c>
    </row>
    <row r="52" spans="1:7" ht="12.75">
      <c r="A52" t="s">
        <v>61</v>
      </c>
      <c r="B52" s="2">
        <v>803145</v>
      </c>
      <c r="C52" s="3">
        <v>60051</v>
      </c>
      <c r="D52" s="3">
        <f t="shared" si="3"/>
        <v>20565.41095890411</v>
      </c>
      <c r="E52" s="4">
        <f t="shared" si="0"/>
        <v>39.05319478443323</v>
      </c>
      <c r="F52" s="2">
        <f t="shared" si="1"/>
        <v>198250.56164383565</v>
      </c>
      <c r="G52" s="5">
        <f t="shared" si="2"/>
        <v>4.051161284692244</v>
      </c>
    </row>
    <row r="53" spans="1:7" ht="12.75">
      <c r="A53" t="s">
        <v>62</v>
      </c>
      <c r="B53" s="2">
        <v>297000</v>
      </c>
      <c r="C53" s="3">
        <v>20046</v>
      </c>
      <c r="D53" s="3">
        <f t="shared" si="3"/>
        <v>6865.068493150685</v>
      </c>
      <c r="E53" s="4">
        <f t="shared" si="0"/>
        <v>43.26249625860521</v>
      </c>
      <c r="F53" s="2">
        <f t="shared" si="1"/>
        <v>66179.2602739726</v>
      </c>
      <c r="G53" s="5">
        <f t="shared" si="2"/>
        <v>4.487810815208009</v>
      </c>
    </row>
    <row r="54" spans="1:7" ht="12.75">
      <c r="A54" t="s">
        <v>63</v>
      </c>
      <c r="B54" s="2">
        <v>615000</v>
      </c>
      <c r="C54" s="3">
        <v>39804</v>
      </c>
      <c r="D54" s="3">
        <f t="shared" si="3"/>
        <v>13631.506849315068</v>
      </c>
      <c r="E54" s="4">
        <f t="shared" si="0"/>
        <v>45.11606873681037</v>
      </c>
      <c r="F54" s="2">
        <f t="shared" si="1"/>
        <v>131407.72602739726</v>
      </c>
      <c r="G54" s="5">
        <f t="shared" si="2"/>
        <v>4.680090117926387</v>
      </c>
    </row>
    <row r="55" spans="1:7" ht="12.75">
      <c r="A55" t="s">
        <v>64</v>
      </c>
      <c r="B55" s="2">
        <v>2441241</v>
      </c>
      <c r="C55" s="3">
        <v>151088</v>
      </c>
      <c r="D55" s="3">
        <f t="shared" si="3"/>
        <v>51742.46575342466</v>
      </c>
      <c r="E55" s="4">
        <f t="shared" si="0"/>
        <v>47.180608122418725</v>
      </c>
      <c r="F55" s="2">
        <f t="shared" si="1"/>
        <v>498797.36986301374</v>
      </c>
      <c r="G55" s="5">
        <f t="shared" si="2"/>
        <v>4.894253954607751</v>
      </c>
    </row>
    <row r="56" spans="1:7" ht="12.75">
      <c r="A56" t="s">
        <v>65</v>
      </c>
      <c r="B56" s="2">
        <v>888500</v>
      </c>
      <c r="C56" s="3">
        <v>53505</v>
      </c>
      <c r="D56" s="3">
        <f t="shared" si="3"/>
        <v>18323.630136986303</v>
      </c>
      <c r="E56" s="4">
        <f t="shared" si="0"/>
        <v>48.48930006541444</v>
      </c>
      <c r="F56" s="2">
        <f t="shared" si="1"/>
        <v>176639.79452054796</v>
      </c>
      <c r="G56" s="5">
        <f t="shared" si="2"/>
        <v>5.030010380229713</v>
      </c>
    </row>
    <row r="57" spans="1:7" ht="12.75">
      <c r="A57" t="s">
        <v>66</v>
      </c>
      <c r="B57" s="2">
        <v>147181</v>
      </c>
      <c r="C57">
        <v>8600</v>
      </c>
      <c r="D57" s="3">
        <f t="shared" si="3"/>
        <v>2945.205479452055</v>
      </c>
      <c r="E57" s="4">
        <f t="shared" si="0"/>
        <v>49.97308372093023</v>
      </c>
      <c r="F57" s="2">
        <f t="shared" si="1"/>
        <v>28391.78082191781</v>
      </c>
      <c r="G57" s="5">
        <f t="shared" si="2"/>
        <v>5.183929846569526</v>
      </c>
    </row>
    <row r="58" spans="1:7" ht="12.75">
      <c r="A58" t="s">
        <v>67</v>
      </c>
      <c r="B58" s="2">
        <v>132587</v>
      </c>
      <c r="C58" s="3">
        <v>7676</v>
      </c>
      <c r="D58" s="3">
        <f t="shared" si="3"/>
        <v>2628.7671232876714</v>
      </c>
      <c r="E58" s="4">
        <f t="shared" si="0"/>
        <v>50.436951537258985</v>
      </c>
      <c r="F58" s="2">
        <f t="shared" si="1"/>
        <v>25341.315068493153</v>
      </c>
      <c r="G58" s="5">
        <f t="shared" si="2"/>
        <v>5.232048914653421</v>
      </c>
    </row>
    <row r="59" spans="1:7" ht="12.75">
      <c r="A59" t="s">
        <v>68</v>
      </c>
      <c r="B59" s="2">
        <v>1102126</v>
      </c>
      <c r="C59" s="3">
        <v>63261</v>
      </c>
      <c r="D59" s="3">
        <f t="shared" si="3"/>
        <v>21664.72602739726</v>
      </c>
      <c r="E59" s="4">
        <f t="shared" si="0"/>
        <v>50.87191033970377</v>
      </c>
      <c r="F59" s="2">
        <f t="shared" si="1"/>
        <v>208847.9589041096</v>
      </c>
      <c r="G59" s="5">
        <f t="shared" si="2"/>
        <v>5.277169122375909</v>
      </c>
    </row>
    <row r="60" spans="1:7" ht="12.75">
      <c r="A60" t="s">
        <v>69</v>
      </c>
      <c r="B60" s="2">
        <v>651641</v>
      </c>
      <c r="C60" s="3">
        <v>33998</v>
      </c>
      <c r="D60" s="3">
        <f t="shared" si="3"/>
        <v>11643.150684931506</v>
      </c>
      <c r="E60" s="4">
        <f t="shared" si="0"/>
        <v>55.96775457379846</v>
      </c>
      <c r="F60" s="2">
        <f t="shared" si="1"/>
        <v>112239.97260273973</v>
      </c>
      <c r="G60" s="5">
        <f t="shared" si="2"/>
        <v>5.805783669481167</v>
      </c>
    </row>
    <row r="61" spans="1:7" ht="12.75">
      <c r="A61" t="s">
        <v>70</v>
      </c>
      <c r="B61" s="2">
        <v>2569478</v>
      </c>
      <c r="C61" s="3">
        <v>133936</v>
      </c>
      <c r="D61" s="3">
        <f t="shared" si="3"/>
        <v>45868.49315068493</v>
      </c>
      <c r="E61" s="4">
        <f t="shared" si="0"/>
        <v>56.018365189344166</v>
      </c>
      <c r="F61" s="2">
        <f t="shared" si="1"/>
        <v>442172.2739726028</v>
      </c>
      <c r="G61" s="5">
        <f t="shared" si="2"/>
        <v>5.811033733334456</v>
      </c>
    </row>
    <row r="62" spans="1:7" ht="12.75">
      <c r="A62" t="s">
        <v>71</v>
      </c>
      <c r="B62" s="2">
        <v>1018402</v>
      </c>
      <c r="C62" s="3">
        <v>46783</v>
      </c>
      <c r="D62" s="3">
        <f t="shared" si="3"/>
        <v>16021.575342465754</v>
      </c>
      <c r="E62" s="4">
        <f t="shared" si="0"/>
        <v>63.56441100399717</v>
      </c>
      <c r="F62" s="2">
        <f t="shared" si="1"/>
        <v>154447.98630136988</v>
      </c>
      <c r="G62" s="5">
        <f t="shared" si="2"/>
        <v>6.5938185688793745</v>
      </c>
    </row>
    <row r="63" spans="1:7" ht="12.75">
      <c r="A63" t="s">
        <v>72</v>
      </c>
      <c r="B63" s="2">
        <v>469100</v>
      </c>
      <c r="C63" s="3">
        <v>21486</v>
      </c>
      <c r="D63" s="3">
        <f t="shared" si="3"/>
        <v>7358.219178082192</v>
      </c>
      <c r="E63" s="4">
        <f t="shared" si="0"/>
        <v>63.75183840640417</v>
      </c>
      <c r="F63" s="2">
        <f t="shared" si="1"/>
        <v>70933.23287671234</v>
      </c>
      <c r="G63" s="5">
        <f t="shared" si="2"/>
        <v>6.61326124547761</v>
      </c>
    </row>
    <row r="64" spans="1:7" ht="12.75">
      <c r="A64" t="s">
        <v>73</v>
      </c>
      <c r="B64" s="2">
        <v>41241</v>
      </c>
      <c r="C64" s="3">
        <v>1871</v>
      </c>
      <c r="D64" s="3">
        <f t="shared" si="3"/>
        <v>640.7534246575343</v>
      </c>
      <c r="E64" s="4">
        <f t="shared" si="0"/>
        <v>64.36329235702831</v>
      </c>
      <c r="F64" s="2">
        <f t="shared" si="1"/>
        <v>6176.863013698631</v>
      </c>
      <c r="G64" s="5">
        <f t="shared" si="2"/>
        <v>6.676690078529908</v>
      </c>
    </row>
    <row r="65" spans="1:7" ht="12.75">
      <c r="A65" t="s">
        <v>74</v>
      </c>
      <c r="B65" s="2">
        <v>458775</v>
      </c>
      <c r="C65" s="3">
        <v>20318</v>
      </c>
      <c r="D65" s="3">
        <f t="shared" si="3"/>
        <v>6958.219178082192</v>
      </c>
      <c r="E65" s="4">
        <f t="shared" si="0"/>
        <v>65.93281819076681</v>
      </c>
      <c r="F65" s="2">
        <f t="shared" si="1"/>
        <v>67077.23287671234</v>
      </c>
      <c r="G65" s="5">
        <f t="shared" si="2"/>
        <v>6.839503961697801</v>
      </c>
    </row>
    <row r="66" spans="1:7" ht="12.75">
      <c r="A66" t="s">
        <v>75</v>
      </c>
      <c r="B66" s="2">
        <v>816050</v>
      </c>
      <c r="C66" s="3">
        <v>33852</v>
      </c>
      <c r="D66" s="3">
        <f t="shared" si="3"/>
        <v>11593.150684931506</v>
      </c>
      <c r="E66" s="4">
        <f t="shared" si="0"/>
        <v>70.39070069715231</v>
      </c>
      <c r="F66" s="2">
        <f t="shared" si="1"/>
        <v>111757.97260273973</v>
      </c>
      <c r="G66" s="5">
        <f t="shared" si="2"/>
        <v>7.3019399063436</v>
      </c>
    </row>
    <row r="67" spans="1:7" ht="12.75">
      <c r="A67" t="s">
        <v>76</v>
      </c>
      <c r="B67" s="2">
        <v>2450000</v>
      </c>
      <c r="C67" s="3">
        <v>100316</v>
      </c>
      <c r="D67" s="3">
        <f t="shared" si="3"/>
        <v>34354.79452054795</v>
      </c>
      <c r="E67" s="4">
        <f aca="true" t="shared" si="4" ref="E67:E88">B67/D67</f>
        <v>71.3146457195263</v>
      </c>
      <c r="F67" s="2">
        <f aca="true" t="shared" si="5" ref="F67:F88">D67*9.64</f>
        <v>331180.21917808225</v>
      </c>
      <c r="G67" s="5">
        <f aca="true" t="shared" si="6" ref="G67:G88">E67/9.64</f>
        <v>7.397784825677001</v>
      </c>
    </row>
    <row r="68" spans="1:7" ht="12.75">
      <c r="A68" t="s">
        <v>77</v>
      </c>
      <c r="B68" s="2">
        <v>3545000</v>
      </c>
      <c r="C68" s="3">
        <v>137946</v>
      </c>
      <c r="D68" s="3">
        <f aca="true" t="shared" si="7" ref="D68:D88">C68/2.92</f>
        <v>47241.78082191781</v>
      </c>
      <c r="E68" s="4">
        <f t="shared" si="4"/>
        <v>75.03950821335884</v>
      </c>
      <c r="F68" s="2">
        <f t="shared" si="5"/>
        <v>455410.7671232877</v>
      </c>
      <c r="G68" s="5">
        <f t="shared" si="6"/>
        <v>7.7841813499334895</v>
      </c>
    </row>
    <row r="69" spans="1:7" ht="12.75">
      <c r="A69" t="s">
        <v>78</v>
      </c>
      <c r="B69" s="2">
        <v>27500</v>
      </c>
      <c r="C69">
        <v>855</v>
      </c>
      <c r="D69" s="3">
        <f t="shared" si="7"/>
        <v>292.8082191780822</v>
      </c>
      <c r="E69" s="4">
        <f t="shared" si="4"/>
        <v>93.91812865497076</v>
      </c>
      <c r="F69" s="2">
        <f t="shared" si="5"/>
        <v>2822.6712328767126</v>
      </c>
      <c r="G69" s="5">
        <f t="shared" si="6"/>
        <v>9.742544466283274</v>
      </c>
    </row>
    <row r="70" spans="1:7" ht="12.75">
      <c r="A70" t="s">
        <v>79</v>
      </c>
      <c r="B70" s="2">
        <v>2852500</v>
      </c>
      <c r="C70" s="3">
        <v>84084</v>
      </c>
      <c r="D70" s="3">
        <f t="shared" si="7"/>
        <v>28795.890410958906</v>
      </c>
      <c r="E70" s="4">
        <f t="shared" si="4"/>
        <v>99.05927405927406</v>
      </c>
      <c r="F70" s="2">
        <f t="shared" si="5"/>
        <v>277592.3835616439</v>
      </c>
      <c r="G70" s="5">
        <f t="shared" si="6"/>
        <v>10.275858304903947</v>
      </c>
    </row>
    <row r="71" spans="1:7" ht="12.75">
      <c r="A71" t="s">
        <v>80</v>
      </c>
      <c r="B71" s="2">
        <v>68310</v>
      </c>
      <c r="C71" s="3">
        <v>1875</v>
      </c>
      <c r="D71" s="3">
        <f t="shared" si="7"/>
        <v>642.1232876712329</v>
      </c>
      <c r="E71" s="4">
        <f t="shared" si="4"/>
        <v>106.38144</v>
      </c>
      <c r="F71" s="2">
        <f t="shared" si="5"/>
        <v>6190.068493150686</v>
      </c>
      <c r="G71" s="5">
        <f t="shared" si="6"/>
        <v>11.035419087136928</v>
      </c>
    </row>
    <row r="72" spans="1:7" ht="12.75">
      <c r="A72" t="s">
        <v>81</v>
      </c>
      <c r="B72" s="2">
        <v>470000</v>
      </c>
      <c r="C72" s="3">
        <v>12568</v>
      </c>
      <c r="D72" s="3">
        <f t="shared" si="7"/>
        <v>4304.109589041096</v>
      </c>
      <c r="E72" s="4">
        <f t="shared" si="4"/>
        <v>109.19796308084022</v>
      </c>
      <c r="F72" s="2">
        <f t="shared" si="5"/>
        <v>41491.61643835617</v>
      </c>
      <c r="G72" s="5">
        <f t="shared" si="6"/>
        <v>11.327589531207492</v>
      </c>
    </row>
    <row r="73" spans="1:7" ht="12.75">
      <c r="A73" t="s">
        <v>82</v>
      </c>
      <c r="B73" s="2">
        <v>478397</v>
      </c>
      <c r="C73" s="3">
        <v>12575</v>
      </c>
      <c r="D73" s="3">
        <f t="shared" si="7"/>
        <v>4306.506849315068</v>
      </c>
      <c r="E73" s="4">
        <f t="shared" si="4"/>
        <v>111.08701709741551</v>
      </c>
      <c r="F73" s="2">
        <f t="shared" si="5"/>
        <v>41514.726027397264</v>
      </c>
      <c r="G73" s="5">
        <f t="shared" si="6"/>
        <v>11.523549491433144</v>
      </c>
    </row>
    <row r="74" spans="1:7" ht="12.75">
      <c r="A74" t="s">
        <v>83</v>
      </c>
      <c r="B74" s="2">
        <v>838204</v>
      </c>
      <c r="C74" s="3">
        <v>20033</v>
      </c>
      <c r="D74" s="3">
        <f t="shared" si="7"/>
        <v>6860.6164383561645</v>
      </c>
      <c r="E74" s="4">
        <f t="shared" si="4"/>
        <v>122.1761932810862</v>
      </c>
      <c r="F74" s="2">
        <f t="shared" si="5"/>
        <v>66136.34246575343</v>
      </c>
      <c r="G74" s="5">
        <f t="shared" si="6"/>
        <v>12.673878971067033</v>
      </c>
    </row>
    <row r="75" spans="1:7" ht="15">
      <c r="A75" t="s">
        <v>84</v>
      </c>
      <c r="B75" s="2">
        <v>19754298</v>
      </c>
      <c r="C75" s="3">
        <v>461522</v>
      </c>
      <c r="D75" s="3">
        <f t="shared" si="7"/>
        <v>158055.4794520548</v>
      </c>
      <c r="E75" s="4">
        <f t="shared" si="4"/>
        <v>124.98331641828558</v>
      </c>
      <c r="F75" s="2">
        <f t="shared" si="5"/>
        <v>1523654.8219178084</v>
      </c>
      <c r="G75" s="5">
        <f t="shared" si="6"/>
        <v>12.965074317249542</v>
      </c>
    </row>
    <row r="76" spans="1:7" ht="12.75">
      <c r="A76" t="s">
        <v>85</v>
      </c>
      <c r="B76" s="2">
        <v>791400</v>
      </c>
      <c r="C76" s="3">
        <v>17438</v>
      </c>
      <c r="D76" s="3">
        <f t="shared" si="7"/>
        <v>5971.917808219178</v>
      </c>
      <c r="E76" s="4">
        <f t="shared" si="4"/>
        <v>132.5202431471499</v>
      </c>
      <c r="F76" s="2">
        <f t="shared" si="5"/>
        <v>57569.28767123288</v>
      </c>
      <c r="G76" s="5">
        <f t="shared" si="6"/>
        <v>13.74691318953837</v>
      </c>
    </row>
    <row r="77" spans="1:7" ht="12.75">
      <c r="A77" t="s">
        <v>86</v>
      </c>
      <c r="B77" s="2">
        <v>1543039</v>
      </c>
      <c r="C77" s="3">
        <v>33784</v>
      </c>
      <c r="D77" s="3">
        <f t="shared" si="7"/>
        <v>11569.86301369863</v>
      </c>
      <c r="E77" s="4">
        <f t="shared" si="4"/>
        <v>133.3670932986029</v>
      </c>
      <c r="F77" s="2">
        <f t="shared" si="5"/>
        <v>111533.4794520548</v>
      </c>
      <c r="G77" s="5">
        <f t="shared" si="6"/>
        <v>13.834760715622707</v>
      </c>
    </row>
    <row r="78" spans="1:7" ht="12.75">
      <c r="A78" t="s">
        <v>87</v>
      </c>
      <c r="B78" s="2">
        <v>1155500</v>
      </c>
      <c r="C78" s="3">
        <v>24292</v>
      </c>
      <c r="D78" s="3">
        <f t="shared" si="7"/>
        <v>8319.178082191782</v>
      </c>
      <c r="E78" s="4">
        <f t="shared" si="4"/>
        <v>138.89593281738843</v>
      </c>
      <c r="F78" s="2">
        <f t="shared" si="5"/>
        <v>80196.87671232878</v>
      </c>
      <c r="G78" s="5">
        <f t="shared" si="6"/>
        <v>14.408291786036143</v>
      </c>
    </row>
    <row r="79" spans="1:7" ht="12.75">
      <c r="A79" t="s">
        <v>88</v>
      </c>
      <c r="B79" s="2">
        <v>1866585</v>
      </c>
      <c r="C79">
        <v>38900</v>
      </c>
      <c r="D79" s="3">
        <f t="shared" si="7"/>
        <v>13321.91780821918</v>
      </c>
      <c r="E79" s="4">
        <f t="shared" si="4"/>
        <v>140.11383547557838</v>
      </c>
      <c r="F79" s="2">
        <f t="shared" si="5"/>
        <v>128423.2876712329</v>
      </c>
      <c r="G79" s="5">
        <f t="shared" si="6"/>
        <v>14.534630236055849</v>
      </c>
    </row>
    <row r="80" spans="1:7" ht="12.75">
      <c r="A80" t="s">
        <v>89</v>
      </c>
      <c r="B80" s="2">
        <v>463300</v>
      </c>
      <c r="C80" s="3">
        <v>9333</v>
      </c>
      <c r="D80" s="3">
        <f t="shared" si="7"/>
        <v>3196.232876712329</v>
      </c>
      <c r="E80" s="4">
        <f t="shared" si="4"/>
        <v>144.95189113896924</v>
      </c>
      <c r="F80" s="2">
        <f t="shared" si="5"/>
        <v>30811.684931506854</v>
      </c>
      <c r="G80" s="5">
        <f t="shared" si="6"/>
        <v>15.03650323018353</v>
      </c>
    </row>
    <row r="81" spans="1:7" ht="15">
      <c r="A81" t="s">
        <v>90</v>
      </c>
      <c r="B81" s="2">
        <v>58662365</v>
      </c>
      <c r="C81" s="3">
        <v>1036300</v>
      </c>
      <c r="D81" s="3">
        <f t="shared" si="7"/>
        <v>354897.2602739726</v>
      </c>
      <c r="E81" s="4">
        <f t="shared" si="4"/>
        <v>165.2939359258902</v>
      </c>
      <c r="F81" s="2">
        <f t="shared" si="5"/>
        <v>3421209.5890410957</v>
      </c>
      <c r="G81" s="5">
        <f t="shared" si="6"/>
        <v>17.146673851233423</v>
      </c>
    </row>
    <row r="82" spans="1:7" ht="12.75">
      <c r="A82" t="s">
        <v>91</v>
      </c>
      <c r="B82" s="2">
        <v>13347975</v>
      </c>
      <c r="C82" s="3">
        <v>194973</v>
      </c>
      <c r="D82" s="3">
        <f t="shared" si="7"/>
        <v>66771.57534246576</v>
      </c>
      <c r="E82" s="4">
        <f t="shared" si="4"/>
        <v>199.9050483913157</v>
      </c>
      <c r="F82" s="2">
        <f t="shared" si="5"/>
        <v>643677.98630137</v>
      </c>
      <c r="G82" s="5">
        <f t="shared" si="6"/>
        <v>20.73703821486677</v>
      </c>
    </row>
    <row r="83" spans="1:7" ht="12.75">
      <c r="A83" t="s">
        <v>92</v>
      </c>
      <c r="B83" s="2">
        <v>1332900</v>
      </c>
      <c r="C83" s="3">
        <v>13340</v>
      </c>
      <c r="D83" s="3">
        <f t="shared" si="7"/>
        <v>4568.493150684932</v>
      </c>
      <c r="E83" s="4">
        <f t="shared" si="4"/>
        <v>291.7592203898051</v>
      </c>
      <c r="F83" s="2">
        <f t="shared" si="5"/>
        <v>44040.27397260274</v>
      </c>
      <c r="G83" s="5">
        <f t="shared" si="6"/>
        <v>30.265479293548243</v>
      </c>
    </row>
    <row r="84" spans="1:7" ht="12.75">
      <c r="A84" t="s">
        <v>93</v>
      </c>
      <c r="B84" s="2">
        <v>147500</v>
      </c>
      <c r="C84" s="3">
        <v>1446</v>
      </c>
      <c r="D84" s="3">
        <f t="shared" si="7"/>
        <v>495.2054794520548</v>
      </c>
      <c r="E84" s="4">
        <f t="shared" si="4"/>
        <v>297.8561549100968</v>
      </c>
      <c r="F84" s="2">
        <f t="shared" si="5"/>
        <v>4773.780821917809</v>
      </c>
      <c r="G84" s="5">
        <f t="shared" si="6"/>
        <v>30.897941380715434</v>
      </c>
    </row>
    <row r="85" spans="1:7" ht="12.75">
      <c r="A85" t="s">
        <v>94</v>
      </c>
      <c r="B85" s="2">
        <v>5614900</v>
      </c>
      <c r="C85" s="3">
        <v>38816</v>
      </c>
      <c r="D85" s="3">
        <f t="shared" si="7"/>
        <v>13293.150684931506</v>
      </c>
      <c r="E85" s="4">
        <f t="shared" si="4"/>
        <v>422.3904575432811</v>
      </c>
      <c r="F85" s="2">
        <f t="shared" si="5"/>
        <v>128145.97260273973</v>
      </c>
      <c r="G85" s="5">
        <f t="shared" si="6"/>
        <v>43.81643750448974</v>
      </c>
    </row>
    <row r="86" spans="1:7" ht="12.75">
      <c r="A86" t="s">
        <v>95</v>
      </c>
      <c r="B86" s="2">
        <v>3185129</v>
      </c>
      <c r="C86" s="3">
        <v>18566</v>
      </c>
      <c r="D86" s="3">
        <f t="shared" si="7"/>
        <v>6358.219178082192</v>
      </c>
      <c r="E86" s="4">
        <f t="shared" si="4"/>
        <v>500.9467133469783</v>
      </c>
      <c r="F86" s="2">
        <f t="shared" si="5"/>
        <v>61293.23287671234</v>
      </c>
      <c r="G86" s="5">
        <f t="shared" si="6"/>
        <v>51.96542669574463</v>
      </c>
    </row>
    <row r="87" spans="1:7" ht="12.75">
      <c r="A87" t="s">
        <v>96</v>
      </c>
      <c r="B87" s="2">
        <v>790000</v>
      </c>
      <c r="C87">
        <v>777</v>
      </c>
      <c r="D87" s="3">
        <f t="shared" si="7"/>
        <v>266.09589041095893</v>
      </c>
      <c r="E87" s="2">
        <f t="shared" si="4"/>
        <v>2968.8545688545687</v>
      </c>
      <c r="F87" s="2">
        <f t="shared" si="5"/>
        <v>2565.164383561644</v>
      </c>
      <c r="G87" s="5">
        <f t="shared" si="6"/>
        <v>307.97246564881414</v>
      </c>
    </row>
    <row r="88" spans="1:7" ht="12.75">
      <c r="A88" t="s">
        <v>97</v>
      </c>
      <c r="B88" s="2">
        <v>623149</v>
      </c>
      <c r="C88">
        <v>91</v>
      </c>
      <c r="D88" s="3">
        <f t="shared" si="7"/>
        <v>31.164383561643838</v>
      </c>
      <c r="E88" s="2">
        <f t="shared" si="4"/>
        <v>19995.55032967033</v>
      </c>
      <c r="F88" s="2">
        <f t="shared" si="5"/>
        <v>300.4246575342466</v>
      </c>
      <c r="G88" s="5">
        <f t="shared" si="6"/>
        <v>2074.2272126214034</v>
      </c>
    </row>
    <row r="89" spans="1:7" ht="12.75">
      <c r="A89" s="6" t="s">
        <v>98</v>
      </c>
      <c r="B89" s="7">
        <f>SUM(B3:B88)-B87-B88-B75</f>
        <v>147753581</v>
      </c>
      <c r="C89" s="8">
        <f>SUM(C3:C88)-C87-C88-C75</f>
        <v>8873132</v>
      </c>
      <c r="D89" s="9">
        <f>SUM(D3:D88)-D87-D88-D75</f>
        <v>3038743.8356164386</v>
      </c>
      <c r="F89" s="10">
        <f>SUM(F3:F88)-F87-F88-F75</f>
        <v>29293490.575342473</v>
      </c>
      <c r="G89" s="5"/>
    </row>
    <row r="90" spans="1:3" ht="52.5">
      <c r="A90" s="1" t="s">
        <v>99</v>
      </c>
      <c r="B90" s="8">
        <f>STDEV(E3:E86)</f>
        <v>85.80472366283479</v>
      </c>
      <c r="C90" s="2" t="s">
        <v>100</v>
      </c>
    </row>
    <row r="91" spans="1:3" ht="12.75">
      <c r="A91" s="11" t="s">
        <v>101</v>
      </c>
      <c r="B91" s="12">
        <f>MEDIAN(E3:E86)</f>
        <v>27.643662724081288</v>
      </c>
      <c r="C91" s="2" t="s">
        <v>100</v>
      </c>
    </row>
    <row r="92" spans="1:3" ht="37.5">
      <c r="A92" s="13" t="s">
        <v>102</v>
      </c>
      <c r="B92" s="7">
        <f>B89/(D89-D87-D88-D75)</f>
        <v>51.29636083475156</v>
      </c>
      <c r="C92" s="2" t="s">
        <v>100</v>
      </c>
    </row>
    <row r="93" spans="1:3" ht="37.5">
      <c r="A93" s="13" t="s">
        <v>103</v>
      </c>
      <c r="B93" s="12">
        <f>AVERAGE(E3:E86)</f>
        <v>61.15803538501824</v>
      </c>
      <c r="C93" s="2"/>
    </row>
    <row r="94" spans="1:5" ht="42">
      <c r="A94" s="14" t="s">
        <v>104</v>
      </c>
      <c r="B94" s="15" t="s">
        <v>105</v>
      </c>
      <c r="E94" s="16"/>
    </row>
    <row r="95" ht="12.75">
      <c r="A95" s="17" t="s">
        <v>106</v>
      </c>
    </row>
    <row r="96" spans="1:5" ht="12.75">
      <c r="A96" s="17" t="s">
        <v>107</v>
      </c>
      <c r="B96" s="8"/>
      <c r="E96" s="2"/>
    </row>
    <row r="97" ht="12.75">
      <c r="A97" s="17" t="s">
        <v>108</v>
      </c>
    </row>
    <row r="98" ht="12.75">
      <c r="A98" s="17" t="s">
        <v>109</v>
      </c>
    </row>
    <row r="99" ht="12.75">
      <c r="A99" s="17" t="s">
        <v>110</v>
      </c>
    </row>
    <row r="100" ht="12.75">
      <c r="A100" s="17" t="s">
        <v>111</v>
      </c>
    </row>
    <row r="101" ht="12.75">
      <c r="A101" s="17" t="s">
        <v>112</v>
      </c>
    </row>
    <row r="102" ht="12.75">
      <c r="A102" s="18" t="s">
        <v>113</v>
      </c>
    </row>
  </sheetData>
  <hyperlinks>
    <hyperlink ref="B94" r:id="rId1" display="http://www.census.gov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Regional Water Quality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</dc:creator>
  <cp:keywords/>
  <dc:description/>
  <cp:lastModifiedBy>Dan R</cp:lastModifiedBy>
  <dcterms:created xsi:type="dcterms:W3CDTF">2003-01-14T19:37:26Z</dcterms:created>
  <cp:category/>
  <cp:version/>
  <cp:contentType/>
  <cp:contentStatus/>
</cp:coreProperties>
</file>